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\\flss\上下水道温泉課\"/>
    </mc:Choice>
  </mc:AlternateContent>
  <bookViews>
    <workbookView xWindow="0" yWindow="0" windowWidth="24000" windowHeight="9750"/>
  </bookViews>
  <sheets>
    <sheet name="料金試算表" sheetId="1" r:id="rId1"/>
  </sheets>
  <definedNames>
    <definedName name="_xlnm.Print_Area" localSheetId="0">料金試算表!$A$2:$I$61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E32" i="1" s="1"/>
  <c r="F32" i="1" s="1"/>
  <c r="E30" i="1" s="1"/>
  <c r="F31" i="1"/>
  <c r="D30" i="1" s="1"/>
  <c r="E33" i="1" l="1"/>
  <c r="F30" i="1"/>
  <c r="G30" i="1" s="1"/>
  <c r="H30" i="1" l="1"/>
  <c r="F33" i="1"/>
  <c r="C58" i="1" l="1"/>
  <c r="F58" i="1" s="1"/>
  <c r="G58" i="1" s="1"/>
  <c r="C46" i="1"/>
  <c r="C19" i="1"/>
  <c r="C9" i="1"/>
  <c r="F47" i="1"/>
  <c r="D46" i="1" s="1"/>
  <c r="F10" i="1"/>
  <c r="D9" i="1" s="1"/>
  <c r="F20" i="1"/>
  <c r="D19" i="1" s="1"/>
  <c r="E50" i="1" l="1"/>
  <c r="F50" i="1" s="1"/>
  <c r="E11" i="1"/>
  <c r="F11" i="1" s="1"/>
  <c r="E23" i="1"/>
  <c r="F23" i="1" s="1"/>
  <c r="E51" i="1"/>
  <c r="F51" i="1" s="1"/>
  <c r="E13" i="1"/>
  <c r="F13" i="1" s="1"/>
  <c r="E22" i="1"/>
  <c r="F22" i="1" s="1"/>
  <c r="E52" i="1"/>
  <c r="F52" i="1" s="1"/>
  <c r="E53" i="1"/>
  <c r="F53" i="1" s="1"/>
  <c r="E26" i="1"/>
  <c r="F26" i="1" s="1"/>
  <c r="E21" i="1"/>
  <c r="F21" i="1" s="1"/>
  <c r="E25" i="1"/>
  <c r="F25" i="1" s="1"/>
  <c r="E49" i="1"/>
  <c r="F49" i="1" s="1"/>
  <c r="E24" i="1"/>
  <c r="F24" i="1" s="1"/>
  <c r="E48" i="1"/>
  <c r="F48" i="1" s="1"/>
  <c r="E14" i="1"/>
  <c r="F14" i="1" s="1"/>
  <c r="E12" i="1"/>
  <c r="F12" i="1" s="1"/>
  <c r="E19" i="1" l="1"/>
  <c r="F19" i="1" s="1"/>
  <c r="G19" i="1" s="1"/>
  <c r="E9" i="1"/>
  <c r="F9" i="1" s="1"/>
  <c r="G9" i="1" s="1"/>
  <c r="E46" i="1"/>
  <c r="F46" i="1" s="1"/>
  <c r="G46" i="1" s="1"/>
  <c r="F27" i="1"/>
  <c r="F15" i="1"/>
  <c r="E15" i="1"/>
  <c r="H58" i="1" l="1"/>
  <c r="H9" i="1" l="1"/>
  <c r="H19" i="1"/>
  <c r="H46" i="1"/>
</calcChain>
</file>

<file path=xl/sharedStrings.xml><?xml version="1.0" encoding="utf-8"?>
<sst xmlns="http://schemas.openxmlformats.org/spreadsheetml/2006/main" count="41" uniqueCount="23">
  <si>
    <t>業務用</t>
    <rPh sb="0" eb="3">
      <t>ギョウムヨウ</t>
    </rPh>
    <phoneticPr fontId="2"/>
  </si>
  <si>
    <t>水量</t>
    <rPh sb="0" eb="2">
      <t>スイリョウ</t>
    </rPh>
    <phoneticPr fontId="2"/>
  </si>
  <si>
    <t>基本料金</t>
    <rPh sb="0" eb="2">
      <t>キホン</t>
    </rPh>
    <rPh sb="2" eb="4">
      <t>リョウキン</t>
    </rPh>
    <phoneticPr fontId="2"/>
  </si>
  <si>
    <t>超過料金</t>
    <rPh sb="0" eb="2">
      <t>チョウカ</t>
    </rPh>
    <rPh sb="2" eb="4">
      <t>リョウキン</t>
    </rPh>
    <phoneticPr fontId="2"/>
  </si>
  <si>
    <t>消費税</t>
    <rPh sb="0" eb="3">
      <t>ショウヒゼイ</t>
    </rPh>
    <phoneticPr fontId="2"/>
  </si>
  <si>
    <t>家庭用</t>
    <rPh sb="0" eb="3">
      <t>カテイヨウ</t>
    </rPh>
    <phoneticPr fontId="2"/>
  </si>
  <si>
    <t>下水道（一般）</t>
    <rPh sb="0" eb="3">
      <t>ゲスイドウ</t>
    </rPh>
    <rPh sb="4" eb="6">
      <t>イッパン</t>
    </rPh>
    <phoneticPr fontId="2"/>
  </si>
  <si>
    <t>下水道（温泉排水）</t>
    <rPh sb="0" eb="3">
      <t>ゲスイドウ</t>
    </rPh>
    <rPh sb="4" eb="6">
      <t>オンセン</t>
    </rPh>
    <rPh sb="6" eb="8">
      <t>ハイスイ</t>
    </rPh>
    <phoneticPr fontId="2"/>
  </si>
  <si>
    <t>－</t>
    <phoneticPr fontId="2"/>
  </si>
  <si>
    <t>使用水量</t>
    <rPh sb="0" eb="2">
      <t>シヨウ</t>
    </rPh>
    <rPh sb="2" eb="4">
      <t>スイリョウ</t>
    </rPh>
    <phoneticPr fontId="2"/>
  </si>
  <si>
    <t>箱根町町営水道　上下水道料金試算表</t>
    <rPh sb="0" eb="3">
      <t>ハコネマチ</t>
    </rPh>
    <rPh sb="3" eb="5">
      <t>チョウエイ</t>
    </rPh>
    <rPh sb="5" eb="7">
      <t>スイドウ</t>
    </rPh>
    <rPh sb="8" eb="10">
      <t>ジョウゲ</t>
    </rPh>
    <rPh sb="10" eb="12">
      <t>スイドウ</t>
    </rPh>
    <rPh sb="12" eb="14">
      <t>リョウキン</t>
    </rPh>
    <rPh sb="14" eb="16">
      <t>シサン</t>
    </rPh>
    <rPh sb="16" eb="17">
      <t>ヒョウ</t>
    </rPh>
    <phoneticPr fontId="2"/>
  </si>
  <si>
    <t>消費税率</t>
    <rPh sb="0" eb="3">
      <t>ショウヒゼイ</t>
    </rPh>
    <rPh sb="3" eb="4">
      <t>リツ</t>
    </rPh>
    <phoneticPr fontId="2"/>
  </si>
  <si>
    <t>↓使用水量を入力してください。</t>
    <rPh sb="1" eb="3">
      <t>シヨウ</t>
    </rPh>
    <rPh sb="3" eb="5">
      <t>スイリョウ</t>
    </rPh>
    <rPh sb="6" eb="8">
      <t>ニュウリョク</t>
    </rPh>
    <phoneticPr fontId="2"/>
  </si>
  <si>
    <t>水道料金</t>
    <rPh sb="0" eb="2">
      <t>スイドウ</t>
    </rPh>
    <rPh sb="2" eb="4">
      <t>リョウキン</t>
    </rPh>
    <phoneticPr fontId="2"/>
  </si>
  <si>
    <t>下水道使用料</t>
    <rPh sb="0" eb="3">
      <t>ゲスイドウ</t>
    </rPh>
    <rPh sb="3" eb="6">
      <t>シヨウリョウ</t>
    </rPh>
    <phoneticPr fontId="2"/>
  </si>
  <si>
    <t>水道料金(税抜き）</t>
    <rPh sb="0" eb="2">
      <t>スイドウ</t>
    </rPh>
    <rPh sb="2" eb="4">
      <t>リョウキン</t>
    </rPh>
    <rPh sb="5" eb="7">
      <t>ゼイヌ</t>
    </rPh>
    <phoneticPr fontId="2"/>
  </si>
  <si>
    <t>下水道使用料(税抜き)</t>
    <rPh sb="0" eb="1">
      <t>シタ</t>
    </rPh>
    <rPh sb="1" eb="3">
      <t>スイドウ</t>
    </rPh>
    <rPh sb="3" eb="6">
      <t>シヨウリョウ</t>
    </rPh>
    <rPh sb="7" eb="9">
      <t>ゼイヌ</t>
    </rPh>
    <phoneticPr fontId="2"/>
  </si>
  <si>
    <t>合　計</t>
    <rPh sb="0" eb="1">
      <t>アイ</t>
    </rPh>
    <rPh sb="2" eb="3">
      <t>ケイ</t>
    </rPh>
    <phoneticPr fontId="2"/>
  </si>
  <si>
    <t>合　計</t>
    <phoneticPr fontId="2"/>
  </si>
  <si>
    <t>　　　※　実際の請求額と異なる場合がございます。参考までにご使用ください。</t>
    <rPh sb="5" eb="7">
      <t>ジッサイ</t>
    </rPh>
    <rPh sb="8" eb="11">
      <t>セイキュウガク</t>
    </rPh>
    <rPh sb="12" eb="13">
      <t>コト</t>
    </rPh>
    <rPh sb="15" eb="17">
      <t>バアイ</t>
    </rPh>
    <rPh sb="24" eb="26">
      <t>サンコウ</t>
    </rPh>
    <rPh sb="30" eb="32">
      <t>シヨウ</t>
    </rPh>
    <phoneticPr fontId="2"/>
  </si>
  <si>
    <t>別荘用</t>
    <rPh sb="0" eb="3">
      <t>ベッソウヨウ</t>
    </rPh>
    <phoneticPr fontId="2"/>
  </si>
  <si>
    <t>水道料金（税抜き）</t>
    <rPh sb="0" eb="4">
      <t>スイドウリョウキン</t>
    </rPh>
    <rPh sb="5" eb="7">
      <t>ゼイヌ</t>
    </rPh>
    <phoneticPr fontId="2"/>
  </si>
  <si>
    <t>合　計</t>
    <rPh sb="0" eb="1">
      <t>アイ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</si>
</sst>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4" fillId="0" borderId="0" xfId="1" applyFont="1" applyProtection="1">
      <alignment vertical="center"/>
    </xf>
    <xf numFmtId="38" fontId="4" fillId="0" borderId="0" xfId="1" applyFont="1" applyAlignment="1" applyProtection="1">
      <alignment vertical="center"/>
    </xf>
    <xf numFmtId="38" fontId="4" fillId="0" borderId="0" xfId="1" applyFont="1" applyAlignment="1" applyProtection="1">
      <alignment horizontal="center" vertical="center"/>
    </xf>
    <xf numFmtId="38" fontId="4" fillId="0" borderId="0" xfId="1" applyFont="1" applyAlignment="1" applyProtection="1">
      <alignment horizontal="center" vertical="center" shrinkToFit="1"/>
    </xf>
    <xf numFmtId="38" fontId="4" fillId="2" borderId="1" xfId="1" applyFont="1" applyFill="1" applyBorder="1" applyAlignment="1" applyProtection="1">
      <alignment horizontal="left" vertical="center" shrinkToFit="1"/>
    </xf>
    <xf numFmtId="38" fontId="4" fillId="0" borderId="1" xfId="1" applyFont="1" applyBorder="1" applyAlignment="1" applyProtection="1">
      <alignment vertical="center" shrinkToFit="1"/>
    </xf>
    <xf numFmtId="38" fontId="4" fillId="0" borderId="0" xfId="1" applyFont="1" applyBorder="1" applyAlignment="1" applyProtection="1">
      <alignment vertical="center" shrinkToFit="1"/>
    </xf>
    <xf numFmtId="38" fontId="4" fillId="0" borderId="0" xfId="1" applyFont="1" applyAlignment="1" applyProtection="1">
      <alignment vertical="center" shrinkToFit="1"/>
    </xf>
    <xf numFmtId="38" fontId="4" fillId="3" borderId="1" xfId="1" applyFont="1" applyFill="1" applyBorder="1" applyAlignment="1" applyProtection="1">
      <alignment horizontal="left" vertical="center" shrinkToFit="1"/>
    </xf>
    <xf numFmtId="38" fontId="4" fillId="4" borderId="1" xfId="1" applyFont="1" applyFill="1" applyBorder="1" applyAlignment="1" applyProtection="1">
      <alignment horizontal="left" vertical="center" shrinkToFit="1"/>
    </xf>
    <xf numFmtId="38" fontId="4" fillId="5" borderId="1" xfId="1" applyFont="1" applyFill="1" applyBorder="1" applyAlignment="1" applyProtection="1">
      <alignment horizontal="center" vertical="center" shrinkToFit="1"/>
    </xf>
    <xf numFmtId="38" fontId="4" fillId="2" borderId="4" xfId="1" applyFont="1" applyFill="1" applyBorder="1" applyAlignment="1" applyProtection="1">
      <alignment horizontal="center" vertical="center" shrinkToFit="1"/>
    </xf>
    <xf numFmtId="38" fontId="4" fillId="2" borderId="1" xfId="1" applyFont="1" applyFill="1" applyBorder="1" applyAlignment="1" applyProtection="1">
      <alignment horizontal="center" vertical="center" shrinkToFit="1"/>
    </xf>
    <xf numFmtId="38" fontId="4" fillId="2" borderId="1" xfId="1" applyNumberFormat="1" applyFont="1" applyFill="1" applyBorder="1" applyAlignment="1" applyProtection="1">
      <alignment horizontal="center" vertical="center" shrinkToFit="1"/>
    </xf>
    <xf numFmtId="38" fontId="4" fillId="0" borderId="4" xfId="1" applyFont="1" applyBorder="1" applyAlignment="1" applyProtection="1">
      <alignment vertical="center" shrinkToFit="1"/>
    </xf>
    <xf numFmtId="38" fontId="4" fillId="0" borderId="1" xfId="1" applyNumberFormat="1" applyFont="1" applyBorder="1" applyAlignment="1" applyProtection="1">
      <alignment vertical="center" shrinkToFit="1"/>
    </xf>
    <xf numFmtId="38" fontId="4" fillId="0" borderId="6" xfId="1" applyFont="1" applyBorder="1" applyAlignment="1" applyProtection="1">
      <alignment vertical="center" shrinkToFit="1"/>
    </xf>
    <xf numFmtId="38" fontId="4" fillId="3" borderId="4" xfId="1" applyFont="1" applyFill="1" applyBorder="1" applyAlignment="1" applyProtection="1">
      <alignment horizontal="center" vertical="center" shrinkToFit="1"/>
    </xf>
    <xf numFmtId="38" fontId="4" fillId="3" borderId="1" xfId="1" applyFont="1" applyFill="1" applyBorder="1" applyAlignment="1" applyProtection="1">
      <alignment horizontal="center" vertical="center" shrinkToFit="1"/>
    </xf>
    <xf numFmtId="38" fontId="4" fillId="3" borderId="1" xfId="1" applyNumberFormat="1" applyFont="1" applyFill="1" applyBorder="1" applyAlignment="1" applyProtection="1">
      <alignment horizontal="center" vertical="center" shrinkToFit="1"/>
    </xf>
    <xf numFmtId="38" fontId="4" fillId="4" borderId="4" xfId="1" applyFont="1" applyFill="1" applyBorder="1" applyAlignment="1" applyProtection="1">
      <alignment horizontal="center" vertical="center" shrinkToFit="1"/>
    </xf>
    <xf numFmtId="38" fontId="4" fillId="4" borderId="1" xfId="1" applyFont="1" applyFill="1" applyBorder="1" applyAlignment="1" applyProtection="1">
      <alignment horizontal="center" vertical="center" shrinkToFit="1"/>
    </xf>
    <xf numFmtId="38" fontId="4" fillId="4" borderId="1" xfId="1" applyNumberFormat="1" applyFont="1" applyFill="1" applyBorder="1" applyAlignment="1" applyProtection="1">
      <alignment horizontal="center" vertical="center" shrinkToFit="1"/>
    </xf>
    <xf numFmtId="38" fontId="4" fillId="0" borderId="1" xfId="1" applyFont="1" applyBorder="1" applyAlignment="1" applyProtection="1">
      <alignment horizontal="center" vertical="center" shrinkToFit="1"/>
    </xf>
    <xf numFmtId="38" fontId="0" fillId="0" borderId="1" xfId="1" applyFont="1" applyBorder="1">
      <alignment vertical="center"/>
    </xf>
    <xf numFmtId="38" fontId="0" fillId="0" borderId="4" xfId="1" applyFont="1" applyBorder="1">
      <alignment vertical="center"/>
    </xf>
    <xf numFmtId="38" fontId="4" fillId="2" borderId="1" xfId="1" applyFont="1" applyFill="1" applyBorder="1" applyAlignment="1" applyProtection="1">
      <alignment vertical="center" shrinkToFit="1"/>
    </xf>
    <xf numFmtId="38" fontId="4" fillId="2" borderId="4" xfId="1" applyFont="1" applyFill="1" applyBorder="1" applyAlignment="1" applyProtection="1">
      <alignment vertical="center" shrinkToFit="1"/>
    </xf>
    <xf numFmtId="38" fontId="4" fillId="0" borderId="3" xfId="1" applyFont="1" applyBorder="1" applyAlignment="1" applyProtection="1">
      <alignment vertical="center" shrinkToFit="1"/>
    </xf>
    <xf numFmtId="9" fontId="4" fillId="0" borderId="1" xfId="1" applyNumberFormat="1" applyFont="1" applyFill="1" applyBorder="1" applyAlignment="1" applyProtection="1">
      <alignment horizontal="center" vertical="center" shrinkToFit="1"/>
      <protection locked="0"/>
    </xf>
    <xf numFmtId="38" fontId="6" fillId="0" borderId="0" xfId="1" applyFont="1" applyAlignment="1" applyProtection="1">
      <alignment horizontal="center" vertical="center"/>
    </xf>
    <xf numFmtId="38" fontId="4" fillId="2" borderId="4" xfId="1" applyFont="1" applyFill="1" applyBorder="1" applyAlignment="1" applyProtection="1">
      <alignment horizontal="left" vertical="center" shrinkToFit="1"/>
    </xf>
    <xf numFmtId="38" fontId="4" fillId="2" borderId="1" xfId="1" applyFont="1" applyFill="1" applyBorder="1" applyAlignment="1" applyProtection="1">
      <alignment horizontal="left" vertical="center" shrinkToFit="1"/>
    </xf>
    <xf numFmtId="38" fontId="4" fillId="2" borderId="7" xfId="1" applyFont="1" applyFill="1" applyBorder="1" applyAlignment="1" applyProtection="1">
      <alignment horizontal="center" vertical="center" textRotation="255" shrinkToFit="1"/>
    </xf>
    <xf numFmtId="38" fontId="4" fillId="2" borderId="8" xfId="1" applyFont="1" applyFill="1" applyBorder="1" applyAlignment="1" applyProtection="1">
      <alignment horizontal="center" vertical="center" textRotation="255" shrinkToFit="1"/>
    </xf>
    <xf numFmtId="38" fontId="4" fillId="2" borderId="9" xfId="1" applyFont="1" applyFill="1" applyBorder="1" applyAlignment="1" applyProtection="1">
      <alignment horizontal="center" vertical="center" textRotation="255" shrinkToFit="1"/>
    </xf>
    <xf numFmtId="38" fontId="4" fillId="3" borderId="7" xfId="1" applyFont="1" applyFill="1" applyBorder="1" applyAlignment="1" applyProtection="1">
      <alignment horizontal="center" vertical="center" textRotation="255" shrinkToFit="1"/>
    </xf>
    <xf numFmtId="38" fontId="4" fillId="3" borderId="8" xfId="1" applyFont="1" applyFill="1" applyBorder="1" applyAlignment="1" applyProtection="1">
      <alignment horizontal="center" vertical="center" textRotation="255" shrinkToFit="1"/>
    </xf>
    <xf numFmtId="38" fontId="4" fillId="3" borderId="9" xfId="1" applyFont="1" applyFill="1" applyBorder="1" applyAlignment="1" applyProtection="1">
      <alignment horizontal="center" vertical="center" textRotation="255" shrinkToFit="1"/>
    </xf>
    <xf numFmtId="38" fontId="5" fillId="0" borderId="0" xfId="1" applyFont="1" applyAlignment="1" applyProtection="1">
      <alignment horizontal="center" vertical="center"/>
    </xf>
    <xf numFmtId="38" fontId="4" fillId="0" borderId="2" xfId="1" applyFont="1" applyFill="1" applyBorder="1" applyAlignment="1" applyProtection="1">
      <alignment horizontal="center" vertical="center" shrinkToFit="1"/>
      <protection locked="0"/>
    </xf>
    <xf numFmtId="38" fontId="4" fillId="0" borderId="3" xfId="1" applyFont="1" applyFill="1" applyBorder="1" applyAlignment="1" applyProtection="1">
      <alignment horizontal="center" vertical="center" shrinkToFit="1"/>
      <protection locked="0"/>
    </xf>
    <xf numFmtId="38" fontId="4" fillId="0" borderId="4" xfId="1" applyFont="1" applyFill="1" applyBorder="1" applyAlignment="1" applyProtection="1">
      <alignment horizontal="center" vertical="center" shrinkToFit="1"/>
      <protection locked="0"/>
    </xf>
    <xf numFmtId="38" fontId="3" fillId="0" borderId="5" xfId="1" applyFont="1" applyBorder="1" applyAlignment="1" applyProtection="1">
      <alignment horizontal="left" vertical="center"/>
    </xf>
    <xf numFmtId="38" fontId="4" fillId="2" borderId="3" xfId="1" applyFont="1" applyFill="1" applyBorder="1" applyAlignment="1" applyProtection="1">
      <alignment horizontal="left" vertical="center" shrinkToFit="1"/>
    </xf>
    <xf numFmtId="38" fontId="4" fillId="3" borderId="2" xfId="1" applyFont="1" applyFill="1" applyBorder="1" applyAlignment="1" applyProtection="1">
      <alignment horizontal="left" vertical="center" shrinkToFit="1"/>
    </xf>
    <xf numFmtId="38" fontId="4" fillId="3" borderId="3" xfId="1" applyFont="1" applyFill="1" applyBorder="1" applyAlignment="1" applyProtection="1">
      <alignment horizontal="left" vertical="center" shrinkToFit="1"/>
    </xf>
    <xf numFmtId="38" fontId="4" fillId="3" borderId="4" xfId="1" applyFont="1" applyFill="1" applyBorder="1" applyAlignment="1" applyProtection="1">
      <alignment horizontal="left" vertical="center" shrinkToFit="1"/>
    </xf>
    <xf numFmtId="38" fontId="4" fillId="4" borderId="2" xfId="1" applyFont="1" applyFill="1" applyBorder="1" applyAlignment="1" applyProtection="1">
      <alignment horizontal="left" vertical="center" shrinkToFit="1"/>
    </xf>
    <xf numFmtId="38" fontId="4" fillId="4" borderId="3" xfId="1" applyFont="1" applyFill="1" applyBorder="1" applyAlignment="1" applyProtection="1">
      <alignment horizontal="left" vertical="center" shrinkToFit="1"/>
    </xf>
    <xf numFmtId="38" fontId="4" fillId="4" borderId="4" xfId="1" applyFont="1" applyFill="1" applyBorder="1" applyAlignment="1" applyProtection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0"/>
  <sheetViews>
    <sheetView tabSelected="1" topLeftCell="A7" zoomScaleNormal="100" zoomScaleSheetLayoutView="100" workbookViewId="0">
      <selection activeCell="D5" sqref="D5:F5"/>
    </sheetView>
  </sheetViews>
  <sheetFormatPr defaultRowHeight="14.25" x14ac:dyDescent="0.15"/>
  <cols>
    <col min="1" max="1" width="7.125" style="1" customWidth="1"/>
    <col min="2" max="2" width="9.375" style="1" customWidth="1"/>
    <col min="3" max="3" width="10.875" style="1" hidden="1" customWidth="1"/>
    <col min="4" max="5" width="9" style="1" hidden="1" customWidth="1"/>
    <col min="6" max="6" width="20.5" style="8" customWidth="1"/>
    <col min="7" max="8" width="13.75" style="1" customWidth="1"/>
    <col min="9" max="9" width="7.125" style="1" customWidth="1"/>
    <col min="10" max="16384" width="9" style="1"/>
  </cols>
  <sheetData>
    <row r="1" spans="2:9" ht="20.25" customHeight="1" x14ac:dyDescent="0.15"/>
    <row r="2" spans="2:9" ht="28.5" customHeight="1" x14ac:dyDescent="0.15">
      <c r="B2" s="40" t="s">
        <v>10</v>
      </c>
      <c r="C2" s="40"/>
      <c r="D2" s="40"/>
      <c r="E2" s="40"/>
      <c r="F2" s="40"/>
      <c r="G2" s="40"/>
      <c r="H2" s="40"/>
      <c r="I2" s="2"/>
    </row>
    <row r="3" spans="2:9" ht="17.25" customHeight="1" x14ac:dyDescent="0.15">
      <c r="C3" s="3"/>
      <c r="D3" s="3"/>
      <c r="E3" s="3"/>
      <c r="F3" s="4"/>
      <c r="G3" s="3"/>
      <c r="H3" s="3"/>
      <c r="I3" s="2"/>
    </row>
    <row r="4" spans="2:9" ht="21" customHeight="1" x14ac:dyDescent="0.15">
      <c r="F4" s="44" t="s">
        <v>12</v>
      </c>
      <c r="G4" s="44"/>
    </row>
    <row r="5" spans="2:9" x14ac:dyDescent="0.15">
      <c r="B5" s="11" t="s">
        <v>9</v>
      </c>
      <c r="C5" s="8"/>
      <c r="D5" s="41">
        <v>20</v>
      </c>
      <c r="E5" s="42"/>
      <c r="F5" s="43"/>
      <c r="G5" s="11" t="s">
        <v>11</v>
      </c>
      <c r="H5" s="30">
        <v>0.1</v>
      </c>
    </row>
    <row r="6" spans="2:9" x14ac:dyDescent="0.15">
      <c r="B6" s="8"/>
      <c r="C6" s="8"/>
      <c r="D6" s="8"/>
      <c r="E6" s="8"/>
      <c r="G6" s="8"/>
      <c r="H6" s="8"/>
    </row>
    <row r="7" spans="2:9" ht="14.25" customHeight="1" x14ac:dyDescent="0.15">
      <c r="B7" s="34" t="s">
        <v>13</v>
      </c>
      <c r="C7" s="45" t="s">
        <v>5</v>
      </c>
      <c r="D7" s="45"/>
      <c r="E7" s="45"/>
      <c r="F7" s="45"/>
      <c r="G7" s="45"/>
      <c r="H7" s="32"/>
    </row>
    <row r="8" spans="2:9" x14ac:dyDescent="0.15">
      <c r="B8" s="35"/>
      <c r="C8" s="12" t="s">
        <v>1</v>
      </c>
      <c r="D8" s="13" t="s">
        <v>2</v>
      </c>
      <c r="E8" s="13" t="s">
        <v>3</v>
      </c>
      <c r="F8" s="5" t="s">
        <v>15</v>
      </c>
      <c r="G8" s="14" t="s">
        <v>4</v>
      </c>
      <c r="H8" s="13" t="s">
        <v>17</v>
      </c>
    </row>
    <row r="9" spans="2:9" x14ac:dyDescent="0.15">
      <c r="B9" s="35"/>
      <c r="C9" s="15">
        <f>D5</f>
        <v>20</v>
      </c>
      <c r="D9" s="6">
        <f>F10</f>
        <v>1400</v>
      </c>
      <c r="E9" s="6">
        <f>SUM(F11:F14)</f>
        <v>0</v>
      </c>
      <c r="F9" s="6">
        <f>ROUNDDOWN(D9+E9,0)</f>
        <v>1400</v>
      </c>
      <c r="G9" s="16">
        <f>INT(F9*H5)</f>
        <v>140</v>
      </c>
      <c r="H9" s="6">
        <f>F9+G9</f>
        <v>1540</v>
      </c>
    </row>
    <row r="10" spans="2:9" ht="15.75" hidden="1" customHeight="1" x14ac:dyDescent="0.15">
      <c r="B10" s="35"/>
      <c r="C10" s="7">
        <v>0</v>
      </c>
      <c r="D10" s="7">
        <v>1400</v>
      </c>
      <c r="E10" s="7">
        <v>20</v>
      </c>
      <c r="F10" s="7">
        <f>D10</f>
        <v>1400</v>
      </c>
      <c r="G10" s="7"/>
      <c r="H10" s="17"/>
    </row>
    <row r="11" spans="2:9" ht="15.75" hidden="1" customHeight="1" x14ac:dyDescent="0.15">
      <c r="B11" s="35"/>
      <c r="C11" s="7">
        <v>20</v>
      </c>
      <c r="D11" s="7">
        <v>100</v>
      </c>
      <c r="E11" s="7">
        <f>IF($C$9&gt;C12,30,IF($C$9-C11&lt;0,0,$C$9-C11))</f>
        <v>0</v>
      </c>
      <c r="F11" s="7">
        <f>D11*E11</f>
        <v>0</v>
      </c>
      <c r="G11" s="7"/>
      <c r="H11" s="17"/>
    </row>
    <row r="12" spans="2:9" ht="15.75" hidden="1" customHeight="1" x14ac:dyDescent="0.15">
      <c r="B12" s="35"/>
      <c r="C12" s="7">
        <v>50</v>
      </c>
      <c r="D12" s="7">
        <v>110</v>
      </c>
      <c r="E12" s="7">
        <f>IF($C$9&lt;C12,0,IF($C$9&gt;C13,50,$C$9-C12))</f>
        <v>0</v>
      </c>
      <c r="F12" s="7">
        <f t="shared" ref="F12:F14" si="0">D12*E12</f>
        <v>0</v>
      </c>
      <c r="G12" s="7"/>
      <c r="H12" s="17"/>
    </row>
    <row r="13" spans="2:9" ht="15.75" hidden="1" customHeight="1" x14ac:dyDescent="0.15">
      <c r="B13" s="35"/>
      <c r="C13" s="7">
        <v>100</v>
      </c>
      <c r="D13" s="7">
        <v>135</v>
      </c>
      <c r="E13" s="7">
        <f>IF($C$9&lt;C13,0,IF($C$9&gt;C14,100,$C$9-C13))</f>
        <v>0</v>
      </c>
      <c r="F13" s="7">
        <f t="shared" si="0"/>
        <v>0</v>
      </c>
      <c r="G13" s="7"/>
      <c r="H13" s="17"/>
    </row>
    <row r="14" spans="2:9" ht="15.75" hidden="1" customHeight="1" x14ac:dyDescent="0.15">
      <c r="B14" s="35"/>
      <c r="C14" s="7">
        <v>200</v>
      </c>
      <c r="D14" s="7">
        <v>150</v>
      </c>
      <c r="E14" s="7">
        <f>IF($C$9&lt;C14,0,IF($C$9&gt;C15,,$C$9-C14))</f>
        <v>0</v>
      </c>
      <c r="F14" s="7">
        <f t="shared" si="0"/>
        <v>0</v>
      </c>
      <c r="G14" s="7"/>
      <c r="H14" s="17"/>
    </row>
    <row r="15" spans="2:9" ht="15.75" hidden="1" customHeight="1" x14ac:dyDescent="0.15">
      <c r="B15" s="35"/>
      <c r="C15" s="7">
        <v>999999</v>
      </c>
      <c r="D15" s="7"/>
      <c r="E15" s="7">
        <f>SUM(E10:E14)</f>
        <v>20</v>
      </c>
      <c r="F15" s="7">
        <f>SUM(F10:F14)</f>
        <v>1400</v>
      </c>
      <c r="G15" s="7"/>
      <c r="H15" s="17"/>
    </row>
    <row r="16" spans="2:9" x14ac:dyDescent="0.15">
      <c r="B16" s="35"/>
      <c r="C16" s="7"/>
      <c r="D16" s="7"/>
      <c r="E16" s="7"/>
      <c r="F16" s="7"/>
      <c r="G16" s="7"/>
      <c r="H16" s="17"/>
    </row>
    <row r="17" spans="2:8" x14ac:dyDescent="0.15">
      <c r="B17" s="35"/>
      <c r="C17" s="45" t="s">
        <v>0</v>
      </c>
      <c r="D17" s="45"/>
      <c r="E17" s="45"/>
      <c r="F17" s="45"/>
      <c r="G17" s="45"/>
      <c r="H17" s="32"/>
    </row>
    <row r="18" spans="2:8" x14ac:dyDescent="0.15">
      <c r="B18" s="35"/>
      <c r="C18" s="12" t="s">
        <v>1</v>
      </c>
      <c r="D18" s="13" t="s">
        <v>2</v>
      </c>
      <c r="E18" s="13" t="s">
        <v>3</v>
      </c>
      <c r="F18" s="5" t="s">
        <v>15</v>
      </c>
      <c r="G18" s="14" t="s">
        <v>4</v>
      </c>
      <c r="H18" s="13" t="s">
        <v>18</v>
      </c>
    </row>
    <row r="19" spans="2:8" x14ac:dyDescent="0.15">
      <c r="B19" s="35"/>
      <c r="C19" s="15">
        <f>D5</f>
        <v>20</v>
      </c>
      <c r="D19" s="6">
        <f>F20</f>
        <v>2000</v>
      </c>
      <c r="E19" s="6">
        <f>SUM(F21:F26)</f>
        <v>0</v>
      </c>
      <c r="F19" s="6">
        <f>ROUNDDOWN(D19+E19,0)</f>
        <v>2000</v>
      </c>
      <c r="G19" s="16">
        <f>INT(F19*H5)</f>
        <v>200</v>
      </c>
      <c r="H19" s="6">
        <f>F19+G19</f>
        <v>2200</v>
      </c>
    </row>
    <row r="20" spans="2:8" ht="15.75" hidden="1" customHeight="1" x14ac:dyDescent="0.15">
      <c r="B20" s="35"/>
      <c r="C20" s="8">
        <v>0</v>
      </c>
      <c r="D20" s="8">
        <v>2000</v>
      </c>
      <c r="E20" s="8">
        <v>20</v>
      </c>
      <c r="F20" s="8">
        <f>D20</f>
        <v>2000</v>
      </c>
      <c r="G20" s="8"/>
      <c r="H20" s="8"/>
    </row>
    <row r="21" spans="2:8" ht="15.75" hidden="1" customHeight="1" x14ac:dyDescent="0.15">
      <c r="B21" s="35"/>
      <c r="C21" s="8">
        <v>20</v>
      </c>
      <c r="D21" s="8">
        <v>140</v>
      </c>
      <c r="E21" s="8">
        <f>IF($C$19&gt;C22,30,IF($C$19-C21&lt;0,0,$C$19-C21))</f>
        <v>0</v>
      </c>
      <c r="F21" s="8">
        <f>D21*E21</f>
        <v>0</v>
      </c>
      <c r="G21" s="8"/>
      <c r="H21" s="8"/>
    </row>
    <row r="22" spans="2:8" ht="15.75" hidden="1" customHeight="1" x14ac:dyDescent="0.15">
      <c r="B22" s="35"/>
      <c r="C22" s="8">
        <v>50</v>
      </c>
      <c r="D22" s="8">
        <v>155</v>
      </c>
      <c r="E22" s="8">
        <f>IF($C$19&lt;C22,0,IF($C$19&gt;C23,50,$C$19-C22))</f>
        <v>0</v>
      </c>
      <c r="F22" s="8">
        <f t="shared" ref="F22:F26" si="1">D22*E22</f>
        <v>0</v>
      </c>
      <c r="G22" s="8"/>
      <c r="H22" s="8"/>
    </row>
    <row r="23" spans="2:8" ht="15.75" hidden="1" customHeight="1" x14ac:dyDescent="0.15">
      <c r="B23" s="35"/>
      <c r="C23" s="8">
        <v>100</v>
      </c>
      <c r="D23" s="8">
        <v>170</v>
      </c>
      <c r="E23" s="8">
        <f>IF($C$19&lt;C23,0,IF($C$19&gt;C24,300,$C$19-C23))</f>
        <v>0</v>
      </c>
      <c r="F23" s="8">
        <f t="shared" si="1"/>
        <v>0</v>
      </c>
      <c r="G23" s="8"/>
      <c r="H23" s="8"/>
    </row>
    <row r="24" spans="2:8" ht="15.75" hidden="1" customHeight="1" x14ac:dyDescent="0.15">
      <c r="B24" s="35"/>
      <c r="C24" s="8">
        <v>400</v>
      </c>
      <c r="D24" s="8">
        <v>205</v>
      </c>
      <c r="E24" s="8">
        <f>IF($C$19&lt;C24,0,IF($C$19&gt;C25,600,$C$19-C24))</f>
        <v>0</v>
      </c>
      <c r="F24" s="8">
        <f t="shared" si="1"/>
        <v>0</v>
      </c>
      <c r="G24" s="8"/>
      <c r="H24" s="8"/>
    </row>
    <row r="25" spans="2:8" ht="15.75" hidden="1" customHeight="1" x14ac:dyDescent="0.15">
      <c r="B25" s="35"/>
      <c r="C25" s="8">
        <v>1000</v>
      </c>
      <c r="D25" s="8">
        <v>235</v>
      </c>
      <c r="E25" s="8">
        <f>IF($C$19&lt;C25,0,IF($C$19&gt;C26,1000,$C$19-C25))</f>
        <v>0</v>
      </c>
      <c r="F25" s="8">
        <f t="shared" si="1"/>
        <v>0</v>
      </c>
      <c r="G25" s="8"/>
      <c r="H25" s="8"/>
    </row>
    <row r="26" spans="2:8" ht="15.75" hidden="1" customHeight="1" x14ac:dyDescent="0.15">
      <c r="B26" s="35"/>
      <c r="C26" s="8">
        <v>2000</v>
      </c>
      <c r="D26" s="8">
        <v>300</v>
      </c>
      <c r="E26" s="8">
        <f>IF($C$19&lt;C26,0,IF($C$19&gt;C27,C27,$C$19-C26))</f>
        <v>0</v>
      </c>
      <c r="F26" s="8">
        <f t="shared" si="1"/>
        <v>0</v>
      </c>
      <c r="G26" s="8"/>
      <c r="H26" s="8"/>
    </row>
    <row r="27" spans="2:8" ht="15.75" hidden="1" customHeight="1" x14ac:dyDescent="0.15">
      <c r="B27" s="35"/>
      <c r="C27" s="8">
        <v>999999</v>
      </c>
      <c r="D27" s="8"/>
      <c r="E27" s="8"/>
      <c r="F27" s="8">
        <f>SUM(F20:F26)</f>
        <v>2000</v>
      </c>
      <c r="G27" s="8"/>
      <c r="H27" s="8"/>
    </row>
    <row r="28" spans="2:8" x14ac:dyDescent="0.15">
      <c r="B28" s="35"/>
      <c r="C28" s="32" t="s">
        <v>20</v>
      </c>
      <c r="D28" s="33"/>
      <c r="E28" s="33"/>
      <c r="F28" s="33"/>
      <c r="G28" s="33"/>
      <c r="H28" s="33"/>
    </row>
    <row r="29" spans="2:8" x14ac:dyDescent="0.15">
      <c r="B29" s="35"/>
      <c r="C29" s="28"/>
      <c r="D29" s="27"/>
      <c r="E29" s="27"/>
      <c r="F29" s="27" t="s">
        <v>21</v>
      </c>
      <c r="G29" s="13" t="s">
        <v>4</v>
      </c>
      <c r="H29" s="13" t="s">
        <v>22</v>
      </c>
    </row>
    <row r="30" spans="2:8" x14ac:dyDescent="0.15">
      <c r="B30" s="35"/>
      <c r="C30" s="26">
        <f>D5</f>
        <v>20</v>
      </c>
      <c r="D30" s="25">
        <f>F31</f>
        <v>8000</v>
      </c>
      <c r="E30" s="25">
        <f>SUM(F32)</f>
        <v>0</v>
      </c>
      <c r="F30" s="25">
        <f>ROUNDDOWN(D30+E30,0)</f>
        <v>8000</v>
      </c>
      <c r="G30" s="16">
        <f>INT(F30*H5)</f>
        <v>800</v>
      </c>
      <c r="H30" s="25">
        <f>F30+G30</f>
        <v>8800</v>
      </c>
    </row>
    <row r="31" spans="2:8" hidden="1" x14ac:dyDescent="0.15">
      <c r="B31" s="35"/>
      <c r="C31" s="26">
        <v>0</v>
      </c>
      <c r="D31" s="25">
        <v>8000</v>
      </c>
      <c r="E31" s="25">
        <v>20</v>
      </c>
      <c r="F31" s="25">
        <f>D31</f>
        <v>8000</v>
      </c>
      <c r="G31" s="25"/>
      <c r="H31" s="25"/>
    </row>
    <row r="32" spans="2:8" hidden="1" x14ac:dyDescent="0.15">
      <c r="B32" s="35"/>
      <c r="C32" s="26">
        <v>20</v>
      </c>
      <c r="D32" s="25">
        <v>520</v>
      </c>
      <c r="E32" s="25">
        <f>IF($C$30&gt;C33,30,IF($C$30-C32&lt;0,0,$D$5-C32))</f>
        <v>0</v>
      </c>
      <c r="F32" s="25">
        <f>D32*E32</f>
        <v>0</v>
      </c>
      <c r="G32" s="25"/>
      <c r="H32" s="25"/>
    </row>
    <row r="33" spans="2:8" hidden="1" x14ac:dyDescent="0.15">
      <c r="B33" s="36"/>
      <c r="C33" s="26">
        <v>999999</v>
      </c>
      <c r="D33" s="25"/>
      <c r="E33" s="25">
        <f>SUM(E31:E32)</f>
        <v>20</v>
      </c>
      <c r="F33" s="25">
        <f>SUM(F31:F32)</f>
        <v>8000</v>
      </c>
      <c r="G33" s="25"/>
      <c r="H33" s="25"/>
    </row>
    <row r="34" spans="2:8" hidden="1" x14ac:dyDescent="0.15">
      <c r="B34" s="8"/>
      <c r="C34" s="8"/>
      <c r="D34" s="8"/>
      <c r="E34" s="8"/>
      <c r="G34" s="8"/>
      <c r="H34" s="8"/>
    </row>
    <row r="35" spans="2:8" hidden="1" x14ac:dyDescent="0.15">
      <c r="B35" s="8"/>
      <c r="C35" s="8"/>
      <c r="D35" s="8"/>
      <c r="E35" s="8"/>
      <c r="G35" s="8"/>
      <c r="H35" s="8"/>
    </row>
    <row r="36" spans="2:8" hidden="1" x14ac:dyDescent="0.15">
      <c r="B36" s="8"/>
      <c r="C36" s="8"/>
      <c r="D36" s="8"/>
      <c r="E36" s="8"/>
      <c r="G36" s="8"/>
      <c r="H36" s="8"/>
    </row>
    <row r="37" spans="2:8" hidden="1" x14ac:dyDescent="0.15">
      <c r="B37" s="8"/>
      <c r="C37" s="8"/>
      <c r="D37" s="8"/>
      <c r="E37" s="8"/>
      <c r="G37" s="8"/>
      <c r="H37" s="8"/>
    </row>
    <row r="38" spans="2:8" hidden="1" x14ac:dyDescent="0.15">
      <c r="B38" s="8"/>
      <c r="C38" s="8"/>
      <c r="D38" s="8"/>
      <c r="E38" s="8"/>
      <c r="G38" s="8"/>
      <c r="H38" s="8"/>
    </row>
    <row r="39" spans="2:8" hidden="1" x14ac:dyDescent="0.15">
      <c r="B39" s="8"/>
      <c r="C39" s="8"/>
      <c r="D39" s="8"/>
      <c r="E39" s="8"/>
      <c r="G39" s="8"/>
      <c r="H39" s="8"/>
    </row>
    <row r="40" spans="2:8" hidden="1" x14ac:dyDescent="0.15">
      <c r="B40" s="8"/>
      <c r="C40" s="8"/>
      <c r="D40" s="8"/>
      <c r="E40" s="8"/>
      <c r="G40" s="8"/>
      <c r="H40" s="8"/>
    </row>
    <row r="41" spans="2:8" hidden="1" x14ac:dyDescent="0.15">
      <c r="B41" s="8"/>
      <c r="C41" s="8"/>
      <c r="D41" s="8"/>
      <c r="E41" s="8"/>
      <c r="G41" s="8"/>
      <c r="H41" s="8"/>
    </row>
    <row r="42" spans="2:8" hidden="1" x14ac:dyDescent="0.15">
      <c r="B42" s="8"/>
      <c r="C42" s="8"/>
      <c r="D42" s="8"/>
      <c r="E42" s="8"/>
      <c r="G42" s="8"/>
      <c r="H42" s="8"/>
    </row>
    <row r="43" spans="2:8" x14ac:dyDescent="0.15">
      <c r="B43" s="29"/>
      <c r="C43" s="8"/>
      <c r="D43" s="8"/>
      <c r="E43" s="8"/>
      <c r="G43" s="8"/>
      <c r="H43" s="8"/>
    </row>
    <row r="44" spans="2:8" x14ac:dyDescent="0.15">
      <c r="B44" s="37" t="s">
        <v>14</v>
      </c>
      <c r="C44" s="46" t="s">
        <v>6</v>
      </c>
      <c r="D44" s="47"/>
      <c r="E44" s="47"/>
      <c r="F44" s="47"/>
      <c r="G44" s="47"/>
      <c r="H44" s="48"/>
    </row>
    <row r="45" spans="2:8" x14ac:dyDescent="0.15">
      <c r="B45" s="38"/>
      <c r="C45" s="18" t="s">
        <v>1</v>
      </c>
      <c r="D45" s="19" t="s">
        <v>2</v>
      </c>
      <c r="E45" s="19" t="s">
        <v>3</v>
      </c>
      <c r="F45" s="9" t="s">
        <v>16</v>
      </c>
      <c r="G45" s="20" t="s">
        <v>4</v>
      </c>
      <c r="H45" s="19" t="s">
        <v>17</v>
      </c>
    </row>
    <row r="46" spans="2:8" x14ac:dyDescent="0.15">
      <c r="B46" s="38"/>
      <c r="C46" s="15">
        <f>D5</f>
        <v>20</v>
      </c>
      <c r="D46" s="6">
        <f>F47</f>
        <v>1520</v>
      </c>
      <c r="E46" s="6">
        <f>SUM(F48:F53)</f>
        <v>0</v>
      </c>
      <c r="F46" s="6">
        <f>ROUNDDOWN(D46+E46,0)</f>
        <v>1520</v>
      </c>
      <c r="G46" s="16">
        <f>INT(F46*H5)</f>
        <v>152</v>
      </c>
      <c r="H46" s="6">
        <f>F46+G46</f>
        <v>1672</v>
      </c>
    </row>
    <row r="47" spans="2:8" ht="15.75" hidden="1" customHeight="1" x14ac:dyDescent="0.15">
      <c r="B47" s="38"/>
      <c r="C47" s="7">
        <v>0</v>
      </c>
      <c r="D47" s="7">
        <v>1520</v>
      </c>
      <c r="E47" s="7">
        <v>20</v>
      </c>
      <c r="F47" s="7">
        <f>D47</f>
        <v>1520</v>
      </c>
      <c r="G47" s="7"/>
      <c r="H47" s="17"/>
    </row>
    <row r="48" spans="2:8" ht="15.75" hidden="1" customHeight="1" x14ac:dyDescent="0.15">
      <c r="B48" s="38"/>
      <c r="C48" s="7">
        <v>20</v>
      </c>
      <c r="D48" s="7">
        <v>110</v>
      </c>
      <c r="E48" s="7">
        <f>IF($C$46&gt;C49,30,IF($C$46-C48&lt;0,0,$C$46-C48))</f>
        <v>0</v>
      </c>
      <c r="F48" s="7">
        <f>D48*E48</f>
        <v>0</v>
      </c>
      <c r="G48" s="7"/>
      <c r="H48" s="17"/>
    </row>
    <row r="49" spans="2:8" ht="15.75" hidden="1" customHeight="1" x14ac:dyDescent="0.15">
      <c r="B49" s="38"/>
      <c r="C49" s="7">
        <v>50</v>
      </c>
      <c r="D49" s="7">
        <v>150</v>
      </c>
      <c r="E49" s="7">
        <f>IF($C$46&lt;C49,0,IF($C$46&gt;C50,50,$C$46-C49))</f>
        <v>0</v>
      </c>
      <c r="F49" s="7">
        <f t="shared" ref="F49:F53" si="2">D49*E49</f>
        <v>0</v>
      </c>
      <c r="G49" s="7"/>
      <c r="H49" s="17"/>
    </row>
    <row r="50" spans="2:8" ht="15.75" hidden="1" customHeight="1" x14ac:dyDescent="0.15">
      <c r="B50" s="38"/>
      <c r="C50" s="7">
        <v>100</v>
      </c>
      <c r="D50" s="7">
        <v>200</v>
      </c>
      <c r="E50" s="7">
        <f>IF($C$46&lt;C50,0,IF($C$46&gt;C51,300,$C$46-C50))</f>
        <v>0</v>
      </c>
      <c r="F50" s="7">
        <f t="shared" si="2"/>
        <v>0</v>
      </c>
      <c r="G50" s="7"/>
      <c r="H50" s="17"/>
    </row>
    <row r="51" spans="2:8" ht="15.75" hidden="1" customHeight="1" x14ac:dyDescent="0.15">
      <c r="B51" s="38"/>
      <c r="C51" s="7">
        <v>400</v>
      </c>
      <c r="D51" s="7">
        <v>240</v>
      </c>
      <c r="E51" s="7">
        <f>IF($C$46&lt;C51,0,IF($C$46&gt;C52,600,$C$9-C51))</f>
        <v>0</v>
      </c>
      <c r="F51" s="7">
        <f t="shared" si="2"/>
        <v>0</v>
      </c>
      <c r="G51" s="7"/>
      <c r="H51" s="17"/>
    </row>
    <row r="52" spans="2:8" ht="15.75" hidden="1" customHeight="1" x14ac:dyDescent="0.15">
      <c r="B52" s="38"/>
      <c r="C52" s="7">
        <v>1000</v>
      </c>
      <c r="D52" s="7">
        <v>280</v>
      </c>
      <c r="E52" s="7">
        <f>IF($C$46&lt;C52,0,IF($C$46&gt;C53,1000,$C$9-C52))</f>
        <v>0</v>
      </c>
      <c r="F52" s="7">
        <f t="shared" si="2"/>
        <v>0</v>
      </c>
      <c r="G52" s="7"/>
      <c r="H52" s="17"/>
    </row>
    <row r="53" spans="2:8" ht="15.75" hidden="1" customHeight="1" x14ac:dyDescent="0.15">
      <c r="B53" s="38"/>
      <c r="C53" s="7">
        <v>2000</v>
      </c>
      <c r="D53" s="7">
        <v>310</v>
      </c>
      <c r="E53" s="7">
        <f>IF($C$46&lt;C53,0,IF($C$46&gt;C54,C54,$C$46-C53))</f>
        <v>0</v>
      </c>
      <c r="F53" s="7">
        <f t="shared" si="2"/>
        <v>0</v>
      </c>
      <c r="G53" s="7"/>
      <c r="H53" s="17"/>
    </row>
    <row r="54" spans="2:8" ht="15.75" hidden="1" customHeight="1" x14ac:dyDescent="0.15">
      <c r="B54" s="38"/>
      <c r="C54" s="7">
        <v>999999</v>
      </c>
      <c r="D54" s="7"/>
      <c r="E54" s="7"/>
      <c r="F54" s="7"/>
      <c r="G54" s="7"/>
      <c r="H54" s="17"/>
    </row>
    <row r="55" spans="2:8" x14ac:dyDescent="0.15">
      <c r="B55" s="38"/>
      <c r="C55" s="7"/>
      <c r="D55" s="7"/>
      <c r="E55" s="7"/>
      <c r="F55" s="7"/>
      <c r="G55" s="7"/>
      <c r="H55" s="17"/>
    </row>
    <row r="56" spans="2:8" x14ac:dyDescent="0.15">
      <c r="B56" s="38"/>
      <c r="C56" s="49" t="s">
        <v>7</v>
      </c>
      <c r="D56" s="50"/>
      <c r="E56" s="50"/>
      <c r="F56" s="50"/>
      <c r="G56" s="50"/>
      <c r="H56" s="51"/>
    </row>
    <row r="57" spans="2:8" x14ac:dyDescent="0.15">
      <c r="B57" s="38"/>
      <c r="C57" s="21" t="s">
        <v>1</v>
      </c>
      <c r="D57" s="22" t="s">
        <v>2</v>
      </c>
      <c r="E57" s="22" t="s">
        <v>3</v>
      </c>
      <c r="F57" s="10" t="s">
        <v>16</v>
      </c>
      <c r="G57" s="23" t="s">
        <v>4</v>
      </c>
      <c r="H57" s="22" t="s">
        <v>17</v>
      </c>
    </row>
    <row r="58" spans="2:8" x14ac:dyDescent="0.15">
      <c r="B58" s="39"/>
      <c r="C58" s="15">
        <f>D5</f>
        <v>20</v>
      </c>
      <c r="D58" s="24" t="s">
        <v>8</v>
      </c>
      <c r="E58" s="24" t="s">
        <v>8</v>
      </c>
      <c r="F58" s="6">
        <f>C58*50</f>
        <v>1000</v>
      </c>
      <c r="G58" s="16">
        <f>INT(F58*H5)</f>
        <v>100</v>
      </c>
      <c r="H58" s="6">
        <f>F58+G58</f>
        <v>1100</v>
      </c>
    </row>
    <row r="60" spans="2:8" ht="16.5" customHeight="1" x14ac:dyDescent="0.15">
      <c r="B60" s="31" t="s">
        <v>19</v>
      </c>
      <c r="C60" s="31"/>
      <c r="D60" s="31"/>
      <c r="E60" s="31"/>
      <c r="F60" s="31"/>
      <c r="G60" s="31"/>
      <c r="H60" s="31"/>
    </row>
  </sheetData>
  <sheetProtection algorithmName="SHA-512" hashValue="Qb7j0dp/DHuyVZCkBX2zfpcVctGtRi7bGE5Sg/b8vWUu2wjSKUxaGTXFaW4XLRwUqouxluutB5BJgqTGmXIrhQ==" saltValue="LjqA2htTqooHK16UH71eBQ==" spinCount="100000" sheet="1" selectLockedCells="1"/>
  <mergeCells count="11">
    <mergeCell ref="B60:H60"/>
    <mergeCell ref="C28:H28"/>
    <mergeCell ref="B7:B33"/>
    <mergeCell ref="B44:B58"/>
    <mergeCell ref="B2:H2"/>
    <mergeCell ref="D5:F5"/>
    <mergeCell ref="F4:G4"/>
    <mergeCell ref="C7:H7"/>
    <mergeCell ref="C17:H17"/>
    <mergeCell ref="C44:H44"/>
    <mergeCell ref="C56:H5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料金試算表</vt:lpstr>
      <vt:lpstr>料金試算表!Print_Area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TOWN224</dc:creator>
  <cp:lastModifiedBy>TOWNR136</cp:lastModifiedBy>
  <cp:lastPrinted>2018-04-13T06:31:56Z</cp:lastPrinted>
  <dcterms:created xsi:type="dcterms:W3CDTF">2018-04-12T05:54:46Z</dcterms:created>
  <dcterms:modified xsi:type="dcterms:W3CDTF">2020-09-03T08:28:16Z</dcterms:modified>
</cp:coreProperties>
</file>